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ربح العميل" sheetId="1" r:id="rId4"/>
  </sheets>
  <definedNames>
    <definedName name="fee">'ربح العميل'!$B$6</definedName>
    <definedName name="h_d">'ربح العميل'!$B$9</definedName>
    <definedName name="h_c">'ربح العميل'!$B$10</definedName>
    <definedName name="h_a">'ربح العميل'!$B$11</definedName>
    <definedName name="rev">'ربح العميل'!$B$12</definedName>
    <definedName name="sal_d">'ربح العميل'!$B$15</definedName>
    <definedName name="sal_c">'ربح العميل'!$B$16</definedName>
    <definedName name="sal_a">'ربح العميل'!$B$17</definedName>
    <definedName name="hours">'ربح العميل'!$B$18</definedName>
    <definedName name="tools">'ربح العميل'!$B$19</definedName>
    <definedName name="ovh">'ربح العميل'!$B$20</definedName>
    <definedName name="margin">'ربح العميل'!$B$21</definedName>
    <definedName name="o_h">'ربح العميل'!$B$24</definedName>
    <definedName name="o_team">'ربح العميل'!$B$25</definedName>
    <definedName name="o_cost">'ربح العميل'!$B$26</definedName>
    <definedName name="o_profit">'ربح العميل'!$B$27</definedName>
    <definedName name="o_year">'ربح العميل'!$B$28</definedName>
    <definedName name="o_m">'ربح العميل'!$B$29</definedName>
    <definedName name="o_be">'ربح العميل'!$B$30</definedName>
    <definedName name="o_price">'ربح العميل'!$B$31</definedName>
    <definedName name="o_says">'ربح العميل'!$B$32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<sst xmlns="http://schemas.openxmlformats.org/spreadsheetml/2006/main" uniqueCount="30">
  <si>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حاسبة ربح العميل لشركات التسويق</t>
  </si>
  <si>
    <t>غيّر الخانات الصفرا بس، والباقي بيتحسب لوحده. هدية من Upcycle · upcycle-crm.com</t>
  </si>
  <si>
    <t>العميل</t>
  </si>
  <si>
    <t>اللي يدفعه العميل في الشهر (جنيه)</t>
  </si>
  <si>
    <t>ساعات الفريق على العميل في الشهر</t>
  </si>
  <si>
    <t>تصميم</t>
  </si>
  <si>
    <t>كتابة محتوى وإدارة حسابات</t>
  </si>
  <si>
    <t>إدارة الحساب: اجتماعات وتقارير ورسائل</t>
  </si>
  <si>
    <t>وقت التعديلات (نسبة من الشغل)</t>
  </si>
  <si>
    <t>جرّب 50% وشوف وش يصير</t>
  </si>
  <si>
    <t>التكلفة</t>
  </si>
  <si>
    <t>مرتب المصمم في الشهر (جنيه)</t>
  </si>
  <si>
    <t>مرتب كاتب المحتوى في الشهر (جنيه)</t>
  </si>
  <si>
    <t>مرتب مدير الحساب في الشهر (جنيه)</t>
  </si>
  <si>
    <t>ساعات الشغل الفعلية للموظف في الشهر</t>
  </si>
  <si>
    <t>مش 176: فيه اجتماعات وإجازات ووقت ضايع</t>
  </si>
  <si>
    <t>نصيب العميل من الأدوات والاشتراكات (جنيه)</t>
  </si>
  <si>
    <t>مصاريف عامة: إيجار وكهرباء وإنترنت (نسبة)</t>
  </si>
  <si>
    <t>هامش الربح اللي تبيه</t>
  </si>
  <si>
    <t>النتيجة</t>
  </si>
  <si>
    <t>إجمالي الساعات مع التعديلات</t>
  </si>
  <si>
    <t>تكلفة الفريق</t>
  </si>
  <si>
    <t>التكلفة الكاملة</t>
  </si>
  <si>
    <t>ربحك الحقيقي من العميل في الشهر</t>
  </si>
  <si>
    <t>في السنة</t>
  </si>
  <si>
    <t>هامشك الحقيقي</t>
  </si>
  <si>
    <t>أقل سعر ما تخسر فيه</t>
  </si>
  <si>
    <t>السعر اللي يعطيك الهامش اللي تبيه</t>
  </si>
  <si>
    <t>الخلاصة</t>
  </si>
  <si>
    <t>في Upcycle يطلع لك هذا الرقم لكل عميل تلقائيًا من ساعات الفريق المسجلة والمصاريف والفواتير، كل شهر. جرّبه 14 يوم مجانًا: upcycle-crm.com</t>
  </si>
</sst>
</file>

<file path=xl/styles.xml><?xml version="1.0" encoding="utf-8"?>
<styleSheet xmlns="http://schemas.openxmlformats.org/spreadsheetml/2006/main">
  <numFmts count="2">
    <numFmt numFmtId="164" formatCode="#,##0 &quot;ج&quot;;[Red]-#,##0 &quot;ج&quot;"/>
    <numFmt numFmtId="165" formatCode="0.0"/>
  </numFmts>
  <fonts count="9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4D20A5"/>
      <name val="Arial"/>
    </font>
    <font>
      <b val="0"/>
      <i val="0"/>
      <strike val="0"/>
      <u val="none"/>
      <sz val="12"/>
      <color rgb="FF6B667D"/>
      <name val="Arial"/>
    </font>
    <font>
      <b val="1"/>
      <i val="0"/>
      <strike val="0"/>
      <u val="none"/>
      <sz val="14"/>
      <color rgb="FF4D20A5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4D20A5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6"/>
      <color rgb="FFFFFFFF"/>
      <name val="Arial"/>
    </font>
    <font>
      <b val="0"/>
      <i val="0"/>
      <strike val="0"/>
      <u val="none"/>
      <sz val="10"/>
      <color rgb="FF6B667D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3A3"/>
        <bgColor rgb="FF000000"/>
      </patternFill>
    </fill>
    <fill>
      <patternFill patternType="solid">
        <fgColor rgb="FFF3F0FB"/>
        <bgColor rgb="FF000000"/>
      </patternFill>
    </fill>
    <fill>
      <patternFill patternType="solid">
        <fgColor rgb="FF4D20A5"/>
        <bgColor rgb="FF000000"/>
      </patternFill>
    </fill>
  </fills>
  <borders count="2">
    <border>
      <left/>
      <right/>
      <top/>
      <bottom/>
      <diagonal/>
    </border>
    <border>
      <left style="thin">
        <color rgb="FFE5C800"/>
      </left>
      <right style="thin">
        <color rgb="FFE5C800"/>
      </right>
      <top style="thin">
        <color rgb="FFE5C800"/>
      </top>
      <bottom style="thin">
        <color rgb="FFE5C8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true" shrinkToFit="false"/>
    </xf>
    <xf xfId="0" fontId="0" numFmtId="164" fillId="2" borderId="1" applyFont="0" applyNumberFormat="1" applyFill="1" applyBorder="1" applyAlignment="1">
      <alignment vertical="center" textRotation="0" wrapText="false" shrinkToFit="false"/>
    </xf>
    <xf xfId="0" fontId="0" numFmtId="0" fillId="2" borderId="1" applyFont="0" applyNumberFormat="0" applyFill="1" applyBorder="1" applyAlignment="1">
      <alignment vertical="center" textRotation="0" wrapText="false" shrinkToFit="false"/>
    </xf>
    <xf xfId="0" fontId="0" numFmtId="9" fillId="2" borderId="1" applyFont="0" applyNumberFormat="1" applyFill="1" applyBorder="1" applyAlignment="1">
      <alignment vertical="center" textRotation="0" wrapText="false" shrinkToFit="false"/>
    </xf>
    <xf xfId="0" fontId="6" numFmtId="165" fillId="3" borderId="0" applyFont="1" applyNumberFormat="1" applyFill="1" applyBorder="0" applyAlignment="1">
      <alignment vertical="center" textRotation="0" wrapText="false" shrinkToFit="false"/>
    </xf>
    <xf xfId="0" fontId="6" numFmtId="164" fillId="3" borderId="0" applyFont="1" applyNumberFormat="1" applyFill="1" applyBorder="0" applyAlignment="1">
      <alignment vertical="center" textRotation="0" wrapText="false" shrinkToFit="false"/>
    </xf>
    <xf xfId="0" fontId="7" numFmtId="164" fillId="4" borderId="0" applyFont="1" applyNumberFormat="1" applyFill="1" applyBorder="0" applyAlignment="1">
      <alignment vertical="center" textRotation="0" wrapText="false" shrinkToFit="false"/>
    </xf>
    <xf xfId="0" fontId="6" numFmtId="9" fillId="3" borderId="0" applyFont="1" applyNumberFormat="1" applyFill="1" applyBorder="0" applyAlignment="1">
      <alignment vertical="center" textRotation="0" wrapText="false" shrinkToFit="false"/>
    </xf>
    <xf xfId="0" fontId="6" numFmtId="165" fillId="3" borderId="0" applyFont="1" applyNumberFormat="1" applyFill="1" applyBorder="0" applyAlignment="1">
      <alignment vertical="center" textRotation="0" wrapText="tru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 rightToLeft="true">
      <selection activeCell="A1" sqref="A1:C34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6" customWidth="true" style="0"/>
  </cols>
  <sheetData>
    <row r="1" spans="1:3">
      <c r="A1" s="1" t="s">
        <v>0</v>
      </c>
      <c r="B1" s="3"/>
      <c r="C1" s="3"/>
    </row>
    <row r="2" spans="1:3">
      <c r="A2" s="2" t="s">
        <v>1</v>
      </c>
      <c r="B2" s="3"/>
      <c r="C2" s="3"/>
    </row>
    <row r="3" spans="1:3">
      <c r="A3" s="3"/>
      <c r="B3" s="3"/>
      <c r="C3" s="3"/>
    </row>
    <row r="4" spans="1:3">
      <c r="A4" s="3"/>
      <c r="B4" s="3"/>
      <c r="C4" s="3"/>
    </row>
    <row r="5" spans="1:3">
      <c r="A5" s="4" t="s">
        <v>2</v>
      </c>
      <c r="B5" s="3"/>
      <c r="C5" s="3"/>
    </row>
    <row r="6" spans="1:3">
      <c r="A6" s="3" t="s">
        <v>3</v>
      </c>
      <c r="B6" s="7">
        <v>8000</v>
      </c>
      <c r="C6" s="3"/>
    </row>
    <row r="7" spans="1:3">
      <c r="A7" s="3"/>
      <c r="B7" s="3"/>
      <c r="C7" s="3"/>
    </row>
    <row r="8" spans="1:3">
      <c r="A8" s="4" t="s">
        <v>4</v>
      </c>
      <c r="B8" s="3"/>
      <c r="C8" s="3"/>
    </row>
    <row r="9" spans="1:3">
      <c r="A9" s="3" t="s">
        <v>5</v>
      </c>
      <c r="B9" s="8">
        <v>30</v>
      </c>
      <c r="C9" s="3"/>
    </row>
    <row r="10" spans="1:3">
      <c r="A10" s="3" t="s">
        <v>6</v>
      </c>
      <c r="B10" s="8">
        <v>15</v>
      </c>
      <c r="C10" s="3"/>
    </row>
    <row r="11" spans="1:3">
      <c r="A11" s="3" t="s">
        <v>7</v>
      </c>
      <c r="B11" s="8">
        <v>15</v>
      </c>
      <c r="C11" s="3"/>
    </row>
    <row r="12" spans="1:3">
      <c r="A12" s="3" t="s">
        <v>8</v>
      </c>
      <c r="B12" s="9">
        <v>0.25</v>
      </c>
      <c r="C12" s="15" t="s">
        <v>9</v>
      </c>
    </row>
    <row r="13" spans="1:3">
      <c r="A13" s="3"/>
      <c r="B13" s="3"/>
      <c r="C13" s="3"/>
    </row>
    <row r="14" spans="1:3">
      <c r="A14" s="4" t="s">
        <v>10</v>
      </c>
      <c r="B14" s="3"/>
      <c r="C14" s="3"/>
    </row>
    <row r="15" spans="1:3">
      <c r="A15" s="3" t="s">
        <v>11</v>
      </c>
      <c r="B15" s="7">
        <v>12000</v>
      </c>
      <c r="C15" s="3"/>
    </row>
    <row r="16" spans="1:3">
      <c r="A16" s="3" t="s">
        <v>12</v>
      </c>
      <c r="B16" s="7">
        <v>10000</v>
      </c>
      <c r="C16" s="3"/>
    </row>
    <row r="17" spans="1:3">
      <c r="A17" s="3" t="s">
        <v>13</v>
      </c>
      <c r="B17" s="7">
        <v>14000</v>
      </c>
      <c r="C17" s="3"/>
    </row>
    <row r="18" spans="1:3">
      <c r="A18" s="3" t="s">
        <v>14</v>
      </c>
      <c r="B18" s="8">
        <v>140</v>
      </c>
      <c r="C18" s="15" t="s">
        <v>15</v>
      </c>
    </row>
    <row r="19" spans="1:3">
      <c r="A19" s="3" t="s">
        <v>16</v>
      </c>
      <c r="B19" s="7">
        <v>500</v>
      </c>
      <c r="C19" s="3"/>
    </row>
    <row r="20" spans="1:3">
      <c r="A20" s="3" t="s">
        <v>17</v>
      </c>
      <c r="B20" s="9">
        <v>0.2</v>
      </c>
      <c r="C20" s="3"/>
    </row>
    <row r="21" spans="1:3">
      <c r="A21" s="3" t="s">
        <v>18</v>
      </c>
      <c r="B21" s="9">
        <v>0.3</v>
      </c>
      <c r="C21" s="3"/>
    </row>
    <row r="22" spans="1:3">
      <c r="A22" s="3"/>
      <c r="B22" s="3"/>
      <c r="C22" s="3"/>
    </row>
    <row r="23" spans="1:3">
      <c r="A23" s="4" t="s">
        <v>19</v>
      </c>
      <c r="B23" s="3"/>
      <c r="C23" s="3"/>
    </row>
    <row r="24" spans="1:3">
      <c r="A24" s="3" t="s">
        <v>20</v>
      </c>
      <c r="B24" s="10">
        <f>(h_d+h_c)*(1+rev)+h_a</f>
        <v>71.25</v>
      </c>
      <c r="C24" s="3"/>
    </row>
    <row r="25" spans="1:3">
      <c r="A25" s="3" t="s">
        <v>21</v>
      </c>
      <c r="B25" s="11">
        <f>h_d*(1+rev)*sal_d/hours+h_c*(1+rev)*sal_c/hours+h_a*sal_a/hours</f>
        <v>6053.57142857142844</v>
      </c>
      <c r="C25" s="3"/>
    </row>
    <row r="26" spans="1:3">
      <c r="A26" s="3" t="s">
        <v>22</v>
      </c>
      <c r="B26" s="11">
        <f>(o_team+tools)*(1+ovh)</f>
        <v>7864.28571428571377</v>
      </c>
      <c r="C26" s="3"/>
    </row>
    <row r="27" spans="1:3">
      <c r="A27" s="5" t="s">
        <v>23</v>
      </c>
      <c r="B27" s="12">
        <f>fee-o_cost</f>
        <v>135.71428571428623</v>
      </c>
      <c r="C27" s="3"/>
    </row>
    <row r="28" spans="1:3">
      <c r="A28" s="3" t="s">
        <v>24</v>
      </c>
      <c r="B28" s="11">
        <f>o_profit*12</f>
        <v>1628.57142857143481</v>
      </c>
      <c r="C28" s="3"/>
    </row>
    <row r="29" spans="1:3">
      <c r="A29" s="3" t="s">
        <v>25</v>
      </c>
      <c r="B29" s="13">
        <f>IF(fee&gt;0,(fee-o_cost)/fee,0)</f>
        <v>0.016964285714286</v>
      </c>
      <c r="C29" s="3"/>
    </row>
    <row r="30" spans="1:3">
      <c r="A30" s="3" t="s">
        <v>26</v>
      </c>
      <c r="B30" s="11">
        <f>ROUNDUP(o_cost,-2)</f>
        <v>7900</v>
      </c>
      <c r="C30" s="3"/>
    </row>
    <row r="31" spans="1:3">
      <c r="A31" s="3" t="s">
        <v>27</v>
      </c>
      <c r="B31" s="11">
        <f>ROUNDUP(o_cost/(1-margin),-2)</f>
        <v>11300</v>
      </c>
      <c r="C31" s="3"/>
    </row>
    <row r="32" spans="1:3" customHeight="1" ht="34">
      <c r="A32" s="3" t="s">
        <v>28</v>
      </c>
      <c r="B32" s="14" t="str">
        <f>IF(fee&lt;o_cost,"بتخسر في العميل ده: إنت بتدفع من جيبك عشان تخدمه",IF(fee&lt;o_price,"بتكسب، بس أقل من الهامش اللي عايزه","سعره تمام"))</f>
        <v>بتكسب، بس أقل من الهامش اللي عايزه</v>
      </c>
      <c r="C32" s="3"/>
    </row>
    <row r="33" spans="1:3">
      <c r="A33" s="3"/>
      <c r="B33" s="3"/>
      <c r="C33" s="3"/>
    </row>
    <row r="34" spans="1:3" customHeight="1" ht="40">
      <c r="A34" s="6" t="s">
        <v>29</v>
      </c>
      <c r="B34" s="3"/>
      <c r="C34" s="3"/>
    </row>
  </sheetData>
  <mergeCells>
    <mergeCell ref="B32:C32"/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ربح العميل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2026-10-23T15:29:22+03:00</dcterms:created>
  <dcterms:modified xsi:type="dcterms:W3CDTF">2026-10-23T15:29:22+03:00</dcterms:modified>
  <dc:title>Untitled Spreadsheet</dc:title>
  <dc:description/>
  <dc:subject/>
  <cp:keywords/>
  <cp:category/>
</cp:coreProperties>
</file>